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3\"/>
    </mc:Choice>
  </mc:AlternateContent>
  <xr:revisionPtr revIDLastSave="0" documentId="13_ncr:1_{4E3BB4FA-A555-4030-B7CA-305D2185E994}" xr6:coauthVersionLast="47" xr6:coauthVersionMax="47" xr10:uidLastSave="{00000000-0000-0000-0000-000000000000}"/>
  <bookViews>
    <workbookView xWindow="5190" yWindow="2535" windowWidth="21600" windowHeight="11385" activeTab="1" xr2:uid="{00000000-000D-0000-FFFF-FFFF00000000}"/>
  </bookViews>
  <sheets>
    <sheet name="ЕДБ" sheetId="5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B15" i="5"/>
  <c r="C15" i="5"/>
  <c r="D15" i="5"/>
  <c r="E15" i="5"/>
  <c r="F15" i="5"/>
  <c r="G15" i="5"/>
  <c r="H15" i="5"/>
  <c r="I15" i="5"/>
  <c r="J15" i="5"/>
  <c r="J14" i="5"/>
  <c r="J6" i="5"/>
  <c r="J7" i="5"/>
  <c r="J8" i="5"/>
  <c r="J9" i="5"/>
  <c r="J10" i="5"/>
  <c r="J11" i="5"/>
  <c r="J12" i="5"/>
  <c r="J13" i="5"/>
  <c r="D14" i="4"/>
  <c r="E13" i="4"/>
  <c r="E12" i="4"/>
  <c r="C12" i="4"/>
  <c r="E11" i="4"/>
  <c r="E10" i="4"/>
  <c r="E9" i="4"/>
  <c r="C8" i="4"/>
  <c r="E8" i="4" s="1"/>
  <c r="C7" i="4"/>
  <c r="E6" i="4"/>
  <c r="C13" i="3"/>
  <c r="E13" i="3" s="1"/>
  <c r="E12" i="3"/>
  <c r="E11" i="3"/>
  <c r="E10" i="3"/>
  <c r="E9" i="3"/>
  <c r="C8" i="3"/>
  <c r="E8" i="3" s="1"/>
  <c r="E7" i="3"/>
  <c r="E6" i="3"/>
  <c r="D6" i="3"/>
  <c r="D14" i="3" s="1"/>
  <c r="C14" i="4" l="1"/>
  <c r="E7" i="4"/>
  <c r="E14" i="4" s="1"/>
  <c r="E14" i="3"/>
</calcChain>
</file>

<file path=xl/sharedStrings.xml><?xml version="1.0" encoding="utf-8"?>
<sst xmlns="http://schemas.openxmlformats.org/spreadsheetml/2006/main" count="62" uniqueCount="53">
  <si>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</si>
  <si>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</si>
  <si>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</si>
  <si>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</si>
  <si>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</si>
  <si>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</si>
  <si>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</si>
  <si>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</si>
  <si>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</si>
  <si>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</si>
  <si>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</si>
  <si>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</si>
  <si>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</si>
  <si>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</si>
  <si>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</si>
  <si>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</si>
  <si>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</si>
  <si>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</si>
  <si>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</si>
  <si>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</si>
  <si>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</si>
  <si>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</si>
  <si>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</si>
  <si>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</si>
  <si>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</si>
  <si>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</si>
  <si>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</si>
  <si>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</si>
  <si>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</si>
  <si>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</si>
  <si>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</si>
  <si>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</si>
  <si>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</si>
  <si>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</si>
  <si>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</si>
  <si>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</si>
  <si>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</si>
  <si>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</si>
  <si>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</si>
  <si>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</si>
  <si>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ИТОГО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</si>
  <si>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</si>
  <si>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</si>
  <si>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</si>
  <si>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</si>
  <si>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</si>
  <si>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</si>
  <si>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</si>
  <si>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</si>
  <si>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 xml:space="preserve"> 01.02.2023 ж. жағдай бойынша Қордың бағдарламалары аясында МҚҰ уақытша бос қаражаттар туралы </t>
  </si>
  <si>
    <t>01.03.2023 ж. жағдай бойынша Қордың бағдарламалары аясында екінші деңгейдегі банктердегі уақытша бос қаражаттар туралы ақпарат</t>
  </si>
  <si>
    <t>01.03.2023 ж. жағдай бойынша Қордың бағдарламалары аясында лизингтік компаниялардағы уақытша бос қаражаттар туралы ақпарат</t>
  </si>
  <si>
    <t>АО Нурбанк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</si>
</sst>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3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igerim.akhatova\Desktop\&#1042;&#1057;&#1057;\2023\01.03.2023\&#1053;&#1072;%20&#1087;&#1088;&#1072;&#1074;&#1083;&#1077;&#1085;&#1080;&#1077;%20(&#1052;&#1060;&#1054;&#1080;&#1051;&#1050;)%2019%2009.xlsx" TargetMode="External"/><Relationship Id="rId1" Type="http://schemas.openxmlformats.org/officeDocument/2006/relationships/externalLinkPath" Target="/Users/aigerim.akhatova/Desktop/&#1042;&#1057;&#1057;/2023/01.03.2023/&#1053;&#1072;%20&#1087;&#1088;&#1072;&#1074;&#1083;&#1077;&#1085;&#1080;&#1077;%20(&#1052;&#1060;&#1054;&#1080;&#1051;&#1050;)%2019%20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МФО"/>
      <sheetName val="ЛК"/>
    </sheetNames>
    <sheetDataSet>
      <sheetData sheetId="0">
        <row r="5">
          <cell r="G5">
            <v>-12962241</v>
          </cell>
        </row>
        <row r="6">
          <cell r="G6">
            <v>5706503.5299999863</v>
          </cell>
        </row>
        <row r="7">
          <cell r="G7">
            <v>-2561360.7300000116</v>
          </cell>
        </row>
        <row r="8">
          <cell r="G8">
            <v>16224489.840000018</v>
          </cell>
        </row>
        <row r="9">
          <cell r="G9">
            <v>-11597859.839999996</v>
          </cell>
        </row>
        <row r="10">
          <cell r="G10">
            <v>2857188</v>
          </cell>
        </row>
        <row r="22">
          <cell r="G22">
            <v>-32119756.540000021</v>
          </cell>
        </row>
        <row r="23">
          <cell r="G23">
            <v>114769392.04000001</v>
          </cell>
        </row>
        <row r="24">
          <cell r="G24">
            <v>408222478.52999973</v>
          </cell>
        </row>
        <row r="25">
          <cell r="G25">
            <v>248063437.75000003</v>
          </cell>
        </row>
      </sheetData>
      <sheetData sheetId="1">
        <row r="42">
          <cell r="F42">
            <v>3502486</v>
          </cell>
        </row>
        <row r="43">
          <cell r="F43">
            <v>1859014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50" zoomScaleNormal="50" workbookViewId="0">
      <selection activeCell="B24" sqref="B24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50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5" t="s">
        <v>1</v>
      </c>
      <c r="B3" s="46" t="s">
        <v>2</v>
      </c>
      <c r="C3" s="47"/>
      <c r="D3" s="40"/>
      <c r="E3" s="41" t="s">
        <v>3</v>
      </c>
      <c r="F3" s="48" t="s">
        <v>19</v>
      </c>
      <c r="G3" s="48"/>
      <c r="H3" s="48"/>
      <c r="I3" s="49" t="s">
        <v>20</v>
      </c>
      <c r="J3" s="45" t="s">
        <v>4</v>
      </c>
    </row>
    <row r="4" spans="1:11" ht="15" customHeight="1" x14ac:dyDescent="0.25">
      <c r="A4" s="45"/>
      <c r="B4" s="51" t="s">
        <v>21</v>
      </c>
      <c r="C4" s="51" t="s">
        <v>22</v>
      </c>
      <c r="D4" s="51" t="s">
        <v>7</v>
      </c>
      <c r="E4" s="51" t="s">
        <v>23</v>
      </c>
      <c r="F4" s="53" t="s">
        <v>24</v>
      </c>
      <c r="G4" s="53"/>
      <c r="H4" s="53"/>
      <c r="I4" s="50"/>
      <c r="J4" s="45"/>
    </row>
    <row r="5" spans="1:11" ht="81.75" customHeight="1" x14ac:dyDescent="0.25">
      <c r="A5" s="45"/>
      <c r="B5" s="52"/>
      <c r="C5" s="52"/>
      <c r="D5" s="52"/>
      <c r="E5" s="52"/>
      <c r="F5" s="38" t="s">
        <v>25</v>
      </c>
      <c r="G5" s="38" t="s">
        <v>26</v>
      </c>
      <c r="H5" s="38" t="s">
        <v>27</v>
      </c>
      <c r="I5" s="38" t="s">
        <v>28</v>
      </c>
      <c r="J5" s="45"/>
    </row>
    <row r="6" spans="1:11" x14ac:dyDescent="0.25">
      <c r="A6" s="4" t="s">
        <v>41</v>
      </c>
      <c r="B6" s="42">
        <v>1405108334.400001</v>
      </c>
      <c r="C6" s="42"/>
      <c r="D6" s="42"/>
      <c r="E6" s="42">
        <v>369970613.25000036</v>
      </c>
      <c r="F6" s="42">
        <v>767605308.46999598</v>
      </c>
      <c r="G6" s="42">
        <v>-3725413054.6899981</v>
      </c>
      <c r="H6" s="42">
        <v>-2966855426.9700003</v>
      </c>
      <c r="I6" s="42">
        <v>5192406333.3600006</v>
      </c>
      <c r="J6" s="43">
        <f t="shared" ref="J6:J14" si="0">B6+C6+D6+E6+F6+G6+H6+I6</f>
        <v>1042822107.8199997</v>
      </c>
    </row>
    <row r="7" spans="1:11" x14ac:dyDescent="0.25">
      <c r="A7" s="4" t="s">
        <v>42</v>
      </c>
      <c r="B7" s="42">
        <v>2580108839.5</v>
      </c>
      <c r="C7" s="42"/>
      <c r="D7" s="42"/>
      <c r="E7" s="42">
        <v>1201795631.48</v>
      </c>
      <c r="F7" s="42">
        <v>1556564704.4700003</v>
      </c>
      <c r="G7" s="42">
        <v>335946851.15999931</v>
      </c>
      <c r="H7" s="42">
        <v>564709346.91000032</v>
      </c>
      <c r="I7" s="42"/>
      <c r="J7" s="43">
        <f t="shared" si="0"/>
        <v>6239125373.5200005</v>
      </c>
    </row>
    <row r="8" spans="1:11" ht="28.5" customHeight="1" x14ac:dyDescent="0.25">
      <c r="A8" s="39" t="s">
        <v>43</v>
      </c>
      <c r="B8" s="42"/>
      <c r="C8" s="42"/>
      <c r="D8" s="42"/>
      <c r="E8" s="42"/>
      <c r="F8" s="42">
        <v>21185836149.450001</v>
      </c>
      <c r="G8" s="42">
        <v>-3213169686.7100062</v>
      </c>
      <c r="H8" s="42">
        <v>-3170687592.3600016</v>
      </c>
      <c r="I8" s="42">
        <v>85070574.560000032</v>
      </c>
      <c r="J8" s="43">
        <f t="shared" si="0"/>
        <v>14887049444.939993</v>
      </c>
    </row>
    <row r="9" spans="1:11" x14ac:dyDescent="0.25">
      <c r="A9" s="4" t="s">
        <v>44</v>
      </c>
      <c r="B9" s="42"/>
      <c r="C9" s="42"/>
      <c r="D9" s="42"/>
      <c r="E9" s="42">
        <v>7025523274.5799952</v>
      </c>
      <c r="F9" s="42">
        <v>4362680339.5799942</v>
      </c>
      <c r="G9" s="42">
        <v>-5120110620.0100069</v>
      </c>
      <c r="H9" s="42">
        <v>-13536505364.250004</v>
      </c>
      <c r="I9" s="42">
        <v>8704384969.1999931</v>
      </c>
      <c r="J9" s="43">
        <f t="shared" si="0"/>
        <v>1435972599.0999708</v>
      </c>
    </row>
    <row r="10" spans="1:11" x14ac:dyDescent="0.25">
      <c r="A10" s="4" t="s">
        <v>45</v>
      </c>
      <c r="B10" s="42">
        <v>5024824128.6499996</v>
      </c>
      <c r="C10" s="42">
        <v>1000430.8299999994</v>
      </c>
      <c r="D10" s="42"/>
      <c r="E10" s="42"/>
      <c r="F10" s="42">
        <v>-129901304.63999969</v>
      </c>
      <c r="G10" s="42">
        <v>769954868.46000123</v>
      </c>
      <c r="H10" s="42">
        <v>1221740875.4099996</v>
      </c>
      <c r="I10" s="42">
        <v>10707127660.93</v>
      </c>
      <c r="J10" s="43">
        <f t="shared" si="0"/>
        <v>17594746659.639999</v>
      </c>
    </row>
    <row r="11" spans="1:11" x14ac:dyDescent="0.25">
      <c r="A11" s="4" t="s">
        <v>46</v>
      </c>
      <c r="B11" s="42"/>
      <c r="C11" s="42"/>
      <c r="D11" s="42"/>
      <c r="E11" s="42">
        <v>2977127294.650002</v>
      </c>
      <c r="F11" s="42">
        <v>1488559480.4599962</v>
      </c>
      <c r="G11" s="42">
        <v>548167626.34999788</v>
      </c>
      <c r="H11" s="42">
        <v>2053271962.2900028</v>
      </c>
      <c r="I11" s="42">
        <v>2033146862.0099988</v>
      </c>
      <c r="J11" s="43">
        <f t="shared" si="0"/>
        <v>9100273225.7599983</v>
      </c>
    </row>
    <row r="12" spans="1:11" x14ac:dyDescent="0.25">
      <c r="A12" s="4" t="s">
        <v>47</v>
      </c>
      <c r="B12" s="42"/>
      <c r="C12" s="42"/>
      <c r="D12" s="42">
        <v>4831997085.6000023</v>
      </c>
      <c r="E12" s="42"/>
      <c r="F12" s="42"/>
      <c r="G12" s="42"/>
      <c r="H12" s="42"/>
      <c r="I12" s="42"/>
      <c r="J12" s="43">
        <f t="shared" si="0"/>
        <v>4831997085.6000023</v>
      </c>
    </row>
    <row r="13" spans="1:11" x14ac:dyDescent="0.25">
      <c r="A13" s="4" t="s">
        <v>52</v>
      </c>
      <c r="B13" s="42"/>
      <c r="C13" s="42"/>
      <c r="D13" s="42"/>
      <c r="E13" s="42">
        <v>26050258.649999999</v>
      </c>
      <c r="F13" s="42">
        <v>168240497.84</v>
      </c>
      <c r="G13" s="42">
        <v>215480368.06</v>
      </c>
      <c r="H13" s="42">
        <v>313381103.76999998</v>
      </c>
      <c r="I13" s="42">
        <v>63152891.649999999</v>
      </c>
      <c r="J13" s="43">
        <f t="shared" ref="J13" si="1">B13+C13+D13+E13+F13+G13+H13+I13</f>
        <v>786305119.96999991</v>
      </c>
    </row>
    <row r="14" spans="1:11" x14ac:dyDescent="0.25">
      <c r="A14" s="4" t="s">
        <v>48</v>
      </c>
      <c r="B14" s="42">
        <v>2578726459.8400002</v>
      </c>
      <c r="C14" s="42"/>
      <c r="D14" s="42"/>
      <c r="E14" s="42"/>
      <c r="F14" s="42"/>
      <c r="G14" s="42"/>
      <c r="H14" s="42"/>
      <c r="I14" s="42"/>
      <c r="J14" s="43">
        <f t="shared" si="0"/>
        <v>2578726459.8400002</v>
      </c>
    </row>
    <row r="15" spans="1:11" x14ac:dyDescent="0.25">
      <c r="A15" s="6" t="s">
        <v>5</v>
      </c>
      <c r="B15" s="44">
        <f t="shared" ref="B15:I15" si="2">B6+B7+B8+B9+B10+B11+B12+B13+B14</f>
        <v>11588767762.390001</v>
      </c>
      <c r="C15" s="44">
        <f t="shared" si="2"/>
        <v>1000430.8299999994</v>
      </c>
      <c r="D15" s="44">
        <f t="shared" si="2"/>
        <v>4831997085.6000023</v>
      </c>
      <c r="E15" s="44">
        <f t="shared" si="2"/>
        <v>11600467072.609997</v>
      </c>
      <c r="F15" s="44">
        <f t="shared" si="2"/>
        <v>29399585175.629986</v>
      </c>
      <c r="G15" s="44">
        <f t="shared" si="2"/>
        <v>-10189143647.380013</v>
      </c>
      <c r="H15" s="44">
        <f t="shared" si="2"/>
        <v>-15520945095.200003</v>
      </c>
      <c r="I15" s="44">
        <f t="shared" si="2"/>
        <v>26785289291.709995</v>
      </c>
      <c r="J15" s="44">
        <f>J6+J7+J8+J9+J10+J11+J12+J13+J14</f>
        <v>58497018076.189957</v>
      </c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 t="s">
        <v>6</v>
      </c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/>
      <c r="B18" s="9"/>
      <c r="C18" s="9"/>
      <c r="D18" s="9"/>
      <c r="E18" s="9"/>
      <c r="F18" s="9"/>
      <c r="G18" s="9"/>
      <c r="H18" s="9"/>
      <c r="I18" s="9"/>
      <c r="J18" s="36"/>
      <c r="K18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6">
    <cfRule type="cellIs" priority="16" operator="lessThanOrEqual">
      <formula>0</formula>
    </cfRule>
  </conditionalFormatting>
  <conditionalFormatting sqref="B17:B18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6:C13 G6:J13 J14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C16:J18">
    <cfRule type="cellIs" priority="19" operator="lessThanOrEqual">
      <formula>0</formula>
    </cfRule>
  </conditionalFormatting>
  <conditionalFormatting sqref="K16:K18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:C1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4" t="s">
        <v>51</v>
      </c>
      <c r="B1" s="54"/>
      <c r="C1" s="54"/>
      <c r="D1" s="54"/>
      <c r="E1" s="54"/>
    </row>
    <row r="3" spans="1:5" ht="30" customHeight="1" x14ac:dyDescent="0.25">
      <c r="A3" s="45" t="s">
        <v>0</v>
      </c>
      <c r="B3" s="45" t="s">
        <v>1</v>
      </c>
      <c r="C3" s="46" t="s">
        <v>2</v>
      </c>
      <c r="D3" s="47"/>
      <c r="E3" s="45" t="s">
        <v>4</v>
      </c>
    </row>
    <row r="4" spans="1:5" ht="30" customHeight="1" x14ac:dyDescent="0.25">
      <c r="A4" s="45"/>
      <c r="B4" s="45"/>
      <c r="C4" s="51" t="s">
        <v>8</v>
      </c>
      <c r="D4" s="51" t="s">
        <v>7</v>
      </c>
      <c r="E4" s="45"/>
    </row>
    <row r="5" spans="1:5" ht="81" customHeight="1" x14ac:dyDescent="0.25">
      <c r="A5" s="45"/>
      <c r="B5" s="45"/>
      <c r="C5" s="52"/>
      <c r="D5" s="52"/>
      <c r="E5" s="45"/>
    </row>
    <row r="6" spans="1:5" s="5" customFormat="1" x14ac:dyDescent="0.25">
      <c r="A6" s="3">
        <v>1</v>
      </c>
      <c r="B6" s="12" t="s">
        <v>38</v>
      </c>
      <c r="C6" s="35"/>
      <c r="D6" s="37">
        <f>327012802+79767</f>
        <v>327092569</v>
      </c>
      <c r="E6" s="15">
        <f t="shared" ref="E6" si="0">SUM(C6:D6)</f>
        <v>327092569</v>
      </c>
    </row>
    <row r="7" spans="1:5" s="5" customFormat="1" x14ac:dyDescent="0.25">
      <c r="A7" s="3">
        <v>2</v>
      </c>
      <c r="B7" s="12" t="s">
        <v>9</v>
      </c>
      <c r="C7" s="16">
        <v>-1238577672.5699999</v>
      </c>
      <c r="D7" s="17"/>
      <c r="E7" s="18">
        <f>SUM(C7:D7)</f>
        <v>-1238577672.5699999</v>
      </c>
    </row>
    <row r="8" spans="1:5" s="5" customFormat="1" x14ac:dyDescent="0.25">
      <c r="A8" s="3">
        <v>3</v>
      </c>
      <c r="B8" s="12" t="s">
        <v>37</v>
      </c>
      <c r="C8" s="16">
        <f>-5548724.44+27636280.07</f>
        <v>22087555.629999999</v>
      </c>
      <c r="D8" s="17"/>
      <c r="E8" s="18">
        <f>SUM(C8:D8)</f>
        <v>22087555.629999999</v>
      </c>
    </row>
    <row r="9" spans="1:5" s="5" customFormat="1" x14ac:dyDescent="0.25">
      <c r="A9" s="3">
        <v>4</v>
      </c>
      <c r="B9" s="4" t="s">
        <v>10</v>
      </c>
      <c r="C9" s="16">
        <v>192774539.28</v>
      </c>
      <c r="D9" s="17"/>
      <c r="E9" s="18">
        <f>SUM(C9:D9)</f>
        <v>192774539.28</v>
      </c>
    </row>
    <row r="10" spans="1:5" s="5" customFormat="1" x14ac:dyDescent="0.25">
      <c r="A10" s="3">
        <v>5</v>
      </c>
      <c r="B10" s="12" t="s">
        <v>11</v>
      </c>
      <c r="C10" s="16">
        <v>-538111384</v>
      </c>
      <c r="D10" s="17"/>
      <c r="E10" s="18">
        <f>SUM(C10:D10)</f>
        <v>-538111384</v>
      </c>
    </row>
    <row r="11" spans="1:5" s="5" customFormat="1" x14ac:dyDescent="0.25">
      <c r="A11" s="3">
        <v>6</v>
      </c>
      <c r="B11" s="12" t="s">
        <v>12</v>
      </c>
      <c r="C11" s="16">
        <v>-332652065</v>
      </c>
      <c r="D11" s="17"/>
      <c r="E11" s="18">
        <f>SUM(C11:D11)</f>
        <v>-332652065</v>
      </c>
    </row>
    <row r="12" spans="1:5" s="5" customFormat="1" x14ac:dyDescent="0.25">
      <c r="A12" s="3">
        <v>7</v>
      </c>
      <c r="B12" s="12" t="s">
        <v>18</v>
      </c>
      <c r="C12" s="16">
        <v>4375000</v>
      </c>
      <c r="D12" s="17"/>
      <c r="E12" s="18">
        <f t="shared" ref="E12:E14" si="1">SUM(C12:D12)</f>
        <v>4375000</v>
      </c>
    </row>
    <row r="13" spans="1:5" s="10" customFormat="1" x14ac:dyDescent="0.25">
      <c r="A13" s="3">
        <v>8</v>
      </c>
      <c r="B13" s="12" t="s">
        <v>39</v>
      </c>
      <c r="C13" s="16">
        <f>SUM([1]ЛК!$F$42:$F$43)</f>
        <v>5361500</v>
      </c>
      <c r="D13" s="17"/>
      <c r="E13" s="18">
        <f t="shared" ref="E13" si="2">SUM(C13:D13)</f>
        <v>5361500</v>
      </c>
    </row>
    <row r="14" spans="1:5" s="10" customFormat="1" x14ac:dyDescent="0.25">
      <c r="A14" s="7"/>
      <c r="B14" s="8" t="s">
        <v>40</v>
      </c>
      <c r="C14" s="6">
        <f>SUM(C6:C13)</f>
        <v>-1884742526.6599998</v>
      </c>
      <c r="D14" s="6">
        <f>SUM(D6:D6)</f>
        <v>327092569</v>
      </c>
      <c r="E14" s="15">
        <f t="shared" si="1"/>
        <v>-1557649957.6599998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2" operator="lessThanOrEqual">
      <formula>0</formula>
    </cfRule>
  </conditionalFormatting>
  <conditionalFormatting sqref="B15:D15">
    <cfRule type="cellIs" dxfId="4" priority="4" operator="lessThanOrEqual">
      <formula>#REF!</formula>
    </cfRule>
    <cfRule type="cellIs" priority="5" operator="lessThanOrEqual">
      <formula>#REF!</formula>
    </cfRule>
  </conditionalFormatting>
  <conditionalFormatting sqref="B19:D28">
    <cfRule type="cellIs" dxfId="3" priority="13" operator="lessThanOrEqual">
      <formula>#REF!</formula>
    </cfRule>
    <cfRule type="cellIs" priority="14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conditionalFormatting sqref="E3">
    <cfRule type="cellIs" priority="3" operator="lessThanOrEqual">
      <formula>0</formula>
    </cfRule>
  </conditionalFormatting>
  <conditionalFormatting sqref="E15:E18 B16:D18">
    <cfRule type="cellIs" priority="15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90" zoomScaleNormal="90" workbookViewId="0">
      <selection activeCell="D23" sqref="D23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49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5" t="s">
        <v>0</v>
      </c>
      <c r="B3" s="55" t="s">
        <v>13</v>
      </c>
      <c r="C3" s="21" t="s">
        <v>14</v>
      </c>
      <c r="D3" s="21" t="s">
        <v>3</v>
      </c>
      <c r="E3" s="58" t="s">
        <v>4</v>
      </c>
    </row>
    <row r="4" spans="1:5" ht="15" customHeight="1" x14ac:dyDescent="0.25">
      <c r="A4" s="56"/>
      <c r="B4" s="56"/>
      <c r="C4" s="61" t="s">
        <v>15</v>
      </c>
      <c r="D4" s="58" t="s">
        <v>16</v>
      </c>
      <c r="E4" s="59"/>
    </row>
    <row r="5" spans="1:5" ht="27.75" customHeight="1" x14ac:dyDescent="0.25">
      <c r="A5" s="57"/>
      <c r="B5" s="57"/>
      <c r="C5" s="62"/>
      <c r="D5" s="60"/>
      <c r="E5" s="60"/>
    </row>
    <row r="6" spans="1:5" ht="15.75" x14ac:dyDescent="0.25">
      <c r="A6" s="22">
        <v>1</v>
      </c>
      <c r="B6" s="23" t="s">
        <v>29</v>
      </c>
      <c r="C6" s="24">
        <v>-408439107</v>
      </c>
      <c r="D6" s="24">
        <v>5435617</v>
      </c>
      <c r="E6" s="28">
        <f t="shared" ref="E6:E12" si="0">SUM(C6:D6)</f>
        <v>-403003490</v>
      </c>
    </row>
    <row r="7" spans="1:5" ht="15.75" x14ac:dyDescent="0.25">
      <c r="A7" s="22">
        <v>2</v>
      </c>
      <c r="B7" s="25" t="s">
        <v>30</v>
      </c>
      <c r="C7" s="24">
        <f>SUM([1]МФО!$G$22:$G$25)</f>
        <v>738935551.77999973</v>
      </c>
      <c r="D7" s="24"/>
      <c r="E7" s="28">
        <f t="shared" si="0"/>
        <v>738935551.77999973</v>
      </c>
    </row>
    <row r="8" spans="1:5" ht="15.75" x14ac:dyDescent="0.25">
      <c r="A8" s="22">
        <v>3</v>
      </c>
      <c r="B8" s="26" t="s">
        <v>31</v>
      </c>
      <c r="C8" s="24">
        <f>SUM([1]МФО!$G$4:$G$10)</f>
        <v>-2333280.200000003</v>
      </c>
      <c r="D8" s="24"/>
      <c r="E8" s="28">
        <f t="shared" si="0"/>
        <v>-2333280.200000003</v>
      </c>
    </row>
    <row r="9" spans="1:5" ht="15.75" x14ac:dyDescent="0.25">
      <c r="A9" s="22">
        <v>4</v>
      </c>
      <c r="B9" s="26" t="s">
        <v>32</v>
      </c>
      <c r="C9" s="24">
        <v>-7743994</v>
      </c>
      <c r="D9" s="24">
        <v>43835470</v>
      </c>
      <c r="E9" s="28">
        <f t="shared" si="0"/>
        <v>36091476</v>
      </c>
    </row>
    <row r="10" spans="1:5" ht="15.75" x14ac:dyDescent="0.25">
      <c r="A10" s="22">
        <v>5</v>
      </c>
      <c r="B10" s="26" t="s">
        <v>33</v>
      </c>
      <c r="C10" s="24"/>
      <c r="D10" s="24">
        <v>1943581</v>
      </c>
      <c r="E10" s="28">
        <f t="shared" si="0"/>
        <v>1943581</v>
      </c>
    </row>
    <row r="11" spans="1:5" ht="15.75" x14ac:dyDescent="0.25">
      <c r="A11" s="22">
        <v>6</v>
      </c>
      <c r="B11" s="25" t="s">
        <v>34</v>
      </c>
      <c r="C11" s="24">
        <v>1699988.46</v>
      </c>
      <c r="D11" s="24"/>
      <c r="E11" s="28">
        <f t="shared" si="0"/>
        <v>1699988.46</v>
      </c>
    </row>
    <row r="12" spans="1:5" ht="15.75" x14ac:dyDescent="0.25">
      <c r="A12" s="22">
        <v>7</v>
      </c>
      <c r="B12" s="25" t="s">
        <v>35</v>
      </c>
      <c r="C12" s="24">
        <f>35585270.71+48704539.05</f>
        <v>84289809.75999999</v>
      </c>
      <c r="D12" s="24"/>
      <c r="E12" s="28">
        <f t="shared" si="0"/>
        <v>84289809.75999999</v>
      </c>
    </row>
    <row r="13" spans="1:5" ht="15.75" x14ac:dyDescent="0.25">
      <c r="A13" s="22">
        <v>8</v>
      </c>
      <c r="B13" s="26" t="s">
        <v>36</v>
      </c>
      <c r="C13" s="24">
        <v>-38382186.149999999</v>
      </c>
      <c r="D13" s="24"/>
      <c r="E13" s="28">
        <f>SUM(C13:D13)</f>
        <v>-38382186.149999999</v>
      </c>
    </row>
    <row r="14" spans="1:5" ht="15.75" x14ac:dyDescent="0.25">
      <c r="A14" s="22"/>
      <c r="B14" s="27" t="s">
        <v>5</v>
      </c>
      <c r="C14" s="28">
        <f>SUM(C6:C13)</f>
        <v>368026782.64999974</v>
      </c>
      <c r="D14" s="28">
        <f>SUM(D6:D13)</f>
        <v>51214668</v>
      </c>
      <c r="E14" s="28">
        <f>SUM(E6:E13)</f>
        <v>419241450.64999974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:E14">
    <cfRule type="cellIs" priority="5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E6:E12">
    <cfRule type="cellIs" dxfId="1" priority="4" operator="lessThanOrEqual">
      <formula>#REF!</formula>
    </cfRule>
  </conditionalFormatting>
  <conditionalFormatting sqref="E13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2023-09-20T13:45:05Z</dcterms:modified>
</cp:coreProperties>
</file>